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9330" activeTab="1"/>
  </bookViews>
  <sheets>
    <sheet name="Табл.1" sheetId="1" r:id="rId1"/>
    <sheet name="Табл.2" sheetId="4" r:id="rId2"/>
    <sheet name="Табл.3" sheetId="5" r:id="rId3"/>
  </sheets>
  <calcPr calcId="125725"/>
</workbook>
</file>

<file path=xl/calcChain.xml><?xml version="1.0" encoding="utf-8"?>
<calcChain xmlns="http://schemas.openxmlformats.org/spreadsheetml/2006/main">
  <c r="I12" i="1"/>
  <c r="I11"/>
  <c r="L10" i="4"/>
  <c r="H12" i="5" l="1"/>
  <c r="H8"/>
  <c r="F12"/>
  <c r="F8"/>
  <c r="C21"/>
  <c r="J17" i="1" l="1"/>
  <c r="H21" i="5" l="1"/>
  <c r="F21"/>
  <c r="D21"/>
  <c r="H9"/>
  <c r="F9"/>
  <c r="D9"/>
  <c r="H7"/>
  <c r="F7"/>
  <c r="D7"/>
  <c r="J16" i="1" l="1"/>
  <c r="E16"/>
  <c r="F16"/>
  <c r="G16"/>
  <c r="H16"/>
  <c r="E17"/>
  <c r="F17"/>
  <c r="G17"/>
  <c r="H17"/>
  <c r="D17"/>
  <c r="D16"/>
  <c r="E14"/>
  <c r="F14"/>
  <c r="G14"/>
  <c r="H14"/>
  <c r="E15"/>
  <c r="F15"/>
  <c r="G15"/>
  <c r="H15"/>
  <c r="D15"/>
  <c r="D14"/>
  <c r="J7" i="5" l="1"/>
  <c r="J8"/>
  <c r="J9" s="1"/>
  <c r="J21"/>
  <c r="I12" i="4" l="1"/>
  <c r="I11"/>
  <c r="K24" i="1" l="1"/>
  <c r="K22"/>
  <c r="I25"/>
  <c r="I24"/>
  <c r="I23"/>
  <c r="I22"/>
  <c r="K19"/>
  <c r="K18"/>
  <c r="K17"/>
  <c r="K16"/>
  <c r="I16"/>
  <c r="K9"/>
  <c r="K10"/>
  <c r="K11"/>
  <c r="K12"/>
  <c r="I19"/>
  <c r="I18"/>
  <c r="I17"/>
  <c r="I9"/>
  <c r="I10"/>
  <c r="I13"/>
  <c r="K8"/>
  <c r="I8"/>
</calcChain>
</file>

<file path=xl/sharedStrings.xml><?xml version="1.0" encoding="utf-8"?>
<sst xmlns="http://schemas.openxmlformats.org/spreadsheetml/2006/main" count="186" uniqueCount="122">
  <si>
    <t>Таблица №1</t>
  </si>
  <si>
    <t>№п/п</t>
  </si>
  <si>
    <t>Наименование</t>
  </si>
  <si>
    <t>Ед.изм.</t>
  </si>
  <si>
    <t>2020 январь-декабрь факт</t>
  </si>
  <si>
    <t>2021 январь-декабрь факт</t>
  </si>
  <si>
    <t>2022 январь-декабрь факт</t>
  </si>
  <si>
    <t>2023 январь-декабрь факт</t>
  </si>
  <si>
    <t>% роста к 2023 году</t>
  </si>
  <si>
    <t>По плану санации на 2024 г.</t>
  </si>
  <si>
    <t>% выполнения</t>
  </si>
  <si>
    <t>тыс.руб.</t>
  </si>
  <si>
    <t>%</t>
  </si>
  <si>
    <t>руб.</t>
  </si>
  <si>
    <t>Объем СМР собственными силами в тек.ц.12-ис</t>
  </si>
  <si>
    <t>Выручка от реализации всего (с налогами)</t>
  </si>
  <si>
    <t>Себестоимость</t>
  </si>
  <si>
    <t>Прибыль от реализации</t>
  </si>
  <si>
    <t>Чистая прибыль</t>
  </si>
  <si>
    <t>ВДС по отчету</t>
  </si>
  <si>
    <t>Рентабельность от реализации</t>
  </si>
  <si>
    <t>Рентабельность продаж</t>
  </si>
  <si>
    <t>Производительность по СМР в текущих ценах</t>
  </si>
  <si>
    <t>Производительность по выручке на 1 работника</t>
  </si>
  <si>
    <t>Средняя зарплата по 12-т</t>
  </si>
  <si>
    <t>Инвестиции в основной капитал</t>
  </si>
  <si>
    <t>Задолженность по состоянию на</t>
  </si>
  <si>
    <t xml:space="preserve">Дебиторская </t>
  </si>
  <si>
    <t>Кредиторская</t>
  </si>
  <si>
    <t xml:space="preserve">              в т.ч. просроченная</t>
  </si>
  <si>
    <t xml:space="preserve">               в т.ч. просроченная</t>
  </si>
  <si>
    <t>*</t>
  </si>
  <si>
    <t>Таблица №2</t>
  </si>
  <si>
    <t>Перечень проектов</t>
  </si>
  <si>
    <t>Наименование заказчика по проекту</t>
  </si>
  <si>
    <t>Наименование генподрядчика по проекту</t>
  </si>
  <si>
    <t>Срок реализации проекта</t>
  </si>
  <si>
    <t>1.</t>
  </si>
  <si>
    <t>на территории Республики Беларусь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</si>
  <si>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</si>
  <si>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</si>
  <si>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</si>
  <si>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</si>
  <si>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</si>
  <si>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</si>
  <si>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</si>
  <si>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</si>
  <si>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</si>
  <si>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</si>
  <si>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собственные средства</t>
  </si>
  <si>
    <t>Таблица №3</t>
  </si>
  <si>
    <t>Наименование показателя</t>
  </si>
  <si>
    <t>Январь-март</t>
  </si>
  <si>
    <t>2024 г (факт)</t>
  </si>
  <si>
    <t>2025 г. (прогноз)</t>
  </si>
  <si>
    <t>Январь-июнь</t>
  </si>
  <si>
    <t>Январь-сентябрь</t>
  </si>
  <si>
    <t>Январь-декабрь</t>
  </si>
  <si>
    <t>Выручка от реализации товаров, продукции,работ,услуг</t>
  </si>
  <si>
    <t>Выручка от реализации продукции, товаров, работ,услуг в расчете на одного среднесписочного работника</t>
  </si>
  <si>
    <t>Прибыль (убыток) от реализации продукции, товаров,работ, услуг</t>
  </si>
  <si>
    <t>Чистая прибыль (+), убыток (-)</t>
  </si>
  <si>
    <t>Рентаельность продаж</t>
  </si>
  <si>
    <t>Объем производства продукции (4-ф(заатраты)- 1 раздел</t>
  </si>
  <si>
    <t>Затраты на производство продукции (4-ф(затраты) - 1 раздел</t>
  </si>
  <si>
    <t>в т.ч. Материальные затраты</t>
  </si>
  <si>
    <t xml:space="preserve">             затраты на оплату труда с отчислениями</t>
  </si>
  <si>
    <t xml:space="preserve">             амортизация</t>
  </si>
  <si>
    <t>Снижение (рост)уровня затрат</t>
  </si>
  <si>
    <t>Среднесписочная численность работников,всего</t>
  </si>
  <si>
    <t>человек</t>
  </si>
  <si>
    <t>Номинальная начисленная среднемесячная заработная плата</t>
  </si>
  <si>
    <t>2024 январь-декабрь факт</t>
  </si>
  <si>
    <t xml:space="preserve">январь-декабрь </t>
  </si>
  <si>
    <t>Среднесписочная численность по 12-т</t>
  </si>
  <si>
    <t>№ п.п.</t>
  </si>
  <si>
    <t>Стади заключения договора</t>
  </si>
  <si>
    <t>Источник финансиро-вания</t>
  </si>
  <si>
    <t xml:space="preserve">Стоимость работ </t>
  </si>
  <si>
    <t>Стоимость работ на 2025 год, тыс. руб.</t>
  </si>
  <si>
    <t>Объем подрядных  работ на 2025 год, тыс. руб.</t>
  </si>
  <si>
    <t xml:space="preserve"> март                    2025</t>
  </si>
  <si>
    <t>ПРОГРАММА ПОДРЯДНЫХ РАБОТ НА  2025 ГОД</t>
  </si>
  <si>
    <t>Возведение МТФ на 750 голов дойного стада в филиале« Папоротное-Агро» ОАО «БМЗ- управляющая компания холдинга «БМК»Жлобинского района</t>
  </si>
  <si>
    <t>ОАО "БМЗ- управляющая компания холдинга БМК" Жлобинского района</t>
  </si>
  <si>
    <t>19.01.2024 №1-24</t>
  </si>
  <si>
    <t xml:space="preserve"> июль 2025</t>
  </si>
  <si>
    <t>СУП "Заболотье 2010"</t>
  </si>
  <si>
    <t>28.08.2024 №11-24</t>
  </si>
  <si>
    <t xml:space="preserve">УКС Рогачевского района </t>
  </si>
  <si>
    <t>26.08.2024 №10-24</t>
  </si>
  <si>
    <t>областной бюджет</t>
  </si>
  <si>
    <t xml:space="preserve"> май 2025</t>
  </si>
  <si>
    <t>Строительство коровника на МТФ в аг.Заполье по адресу Рогачевский р-н, У-1</t>
  </si>
  <si>
    <t>40-квартирный жилой дом по ул.Советской в г.п.Корма.Инженерные сети и благоустройство</t>
  </si>
  <si>
    <t>Жилой дом №27 в микрорайоне 22  г.Жлобина</t>
  </si>
  <si>
    <t>ГП "Жлобинская ПМК-71"</t>
  </si>
  <si>
    <t>29.08.2024.№12-24</t>
  </si>
  <si>
    <t>ОАО "Лукское"</t>
  </si>
  <si>
    <t>Жилой дом №25 в микрорайоне 22  г.Жлобина</t>
  </si>
  <si>
    <t>Многоквартирный жилой дом в г. Рогачеве по ул. Ивана Богатырева (поз.2)</t>
  </si>
  <si>
    <t>ОАО "Светлогорский ДСК"</t>
  </si>
  <si>
    <t>Многоквартирный жилой дом в г. Рогачеве по ул. Ивана Богатырева (поз.2). Инженерные сети и благоустройство</t>
  </si>
  <si>
    <t>сентябрь       2025</t>
  </si>
  <si>
    <t xml:space="preserve">Строительство коровников, доильно=молочного блока и цеха сухостойных коров с родильным отделением  на МТФ вблизи д.Ректа Жлобинского района </t>
  </si>
  <si>
    <t>2025 г. (факт)</t>
  </si>
  <si>
    <t>ОАО "Трест №40"</t>
  </si>
  <si>
    <t xml:space="preserve">УКС Жлобинского района </t>
  </si>
  <si>
    <t xml:space="preserve"> август 2025</t>
  </si>
  <si>
    <t>Возведение отдельно стоящего навеса, расположенного по адресу: г.Жлобин, ул.Козлова, 25</t>
  </si>
  <si>
    <t>филиал "Жлобинавтотранс" ОАО "Гомельавтотранс"</t>
  </si>
  <si>
    <t xml:space="preserve"> июнь 2025</t>
  </si>
  <si>
    <t>ОАО "АПФК Жлобинский мясокомбинат"</t>
  </si>
  <si>
    <t>Текущий ремонт столовой ОАО "АПФК Жлобинский мясокомбинат"</t>
  </si>
  <si>
    <t xml:space="preserve"> май                    2025</t>
  </si>
  <si>
    <t>кредиты банков</t>
  </si>
  <si>
    <t>17.02.2025.  №01-25</t>
  </si>
  <si>
    <t>Показатели фининсово-хозяйственной деятельности за 2020-2024 гг.</t>
  </si>
  <si>
    <t>18.02.2025 №02-25</t>
  </si>
  <si>
    <t>28.02.2025 №03-25</t>
  </si>
  <si>
    <t>27.02.25 №04-25</t>
  </si>
  <si>
    <t>в разработке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</si>
</sst>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5" fontId="1" fillId="0" borderId="1" xfId="0" applyNumberFormat="1" applyFont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6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15" sqref="K15"/>
    </sheetView>
  </sheetViews>
  <sheetFormatPr defaultRowHeight="15"/>
  <cols>
    <col min="1" max="1" width="6.42578125" customWidth="1"/>
    <col min="2" max="2" width="40" customWidth="1"/>
    <col min="4" max="4" width="11.7109375" customWidth="1"/>
    <col min="5" max="5" width="11.42578125" customWidth="1"/>
    <col min="6" max="8" width="11.28515625" bestFit="1" customWidth="1"/>
    <col min="9" max="9" width="11.140625" customWidth="1"/>
    <col min="10" max="10" width="13.140625" customWidth="1"/>
    <col min="11" max="11" width="10.7109375" customWidth="1"/>
  </cols>
  <sheetData>
    <row r="2" spans="1:11" ht="18.75">
      <c r="A2" s="1"/>
      <c r="B2" s="1"/>
      <c r="C2" s="1"/>
      <c r="D2" s="1"/>
      <c r="E2" s="1"/>
      <c r="F2" s="1"/>
      <c r="G2" s="1"/>
      <c r="I2" s="1"/>
      <c r="J2" s="1" t="s">
        <v>0</v>
      </c>
      <c r="K2" s="1"/>
    </row>
    <row r="3" spans="1:1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>
      <c r="A4" s="33" t="s">
        <v>117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6" customHeight="1">
      <c r="A6" s="34" t="s">
        <v>1</v>
      </c>
      <c r="B6" s="34" t="s">
        <v>2</v>
      </c>
      <c r="C6" s="34" t="s">
        <v>3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72</v>
      </c>
      <c r="I6" s="36" t="s">
        <v>8</v>
      </c>
      <c r="J6" s="38" t="s">
        <v>9</v>
      </c>
      <c r="K6" s="39"/>
    </row>
    <row r="7" spans="1:11" ht="47.25">
      <c r="A7" s="35"/>
      <c r="B7" s="35"/>
      <c r="C7" s="35"/>
      <c r="D7" s="37"/>
      <c r="E7" s="37"/>
      <c r="F7" s="37"/>
      <c r="G7" s="37"/>
      <c r="H7" s="37"/>
      <c r="I7" s="37"/>
      <c r="J7" s="3" t="s">
        <v>73</v>
      </c>
      <c r="K7" s="3" t="s">
        <v>10</v>
      </c>
    </row>
    <row r="8" spans="1:11" ht="15.75">
      <c r="A8" s="4">
        <v>1</v>
      </c>
      <c r="B8" s="5" t="s">
        <v>14</v>
      </c>
      <c r="C8" s="6" t="s">
        <v>11</v>
      </c>
      <c r="D8" s="7">
        <v>6811</v>
      </c>
      <c r="E8" s="7">
        <v>6410</v>
      </c>
      <c r="F8" s="7">
        <v>7880</v>
      </c>
      <c r="G8" s="7">
        <v>5911</v>
      </c>
      <c r="H8" s="7">
        <v>10396</v>
      </c>
      <c r="I8" s="9">
        <f>H8/G8*100</f>
        <v>175.87548638132296</v>
      </c>
      <c r="J8" s="7">
        <v>12000</v>
      </c>
      <c r="K8" s="9">
        <f>H8/J8*100</f>
        <v>86.633333333333326</v>
      </c>
    </row>
    <row r="9" spans="1:11" ht="15.75">
      <c r="A9" s="4">
        <v>2</v>
      </c>
      <c r="B9" s="5" t="s">
        <v>15</v>
      </c>
      <c r="C9" s="6" t="s">
        <v>11</v>
      </c>
      <c r="D9" s="7">
        <v>7287</v>
      </c>
      <c r="E9" s="7">
        <v>8514</v>
      </c>
      <c r="F9" s="7">
        <v>13556</v>
      </c>
      <c r="G9" s="7">
        <v>6771</v>
      </c>
      <c r="H9" s="7">
        <v>10709</v>
      </c>
      <c r="I9" s="9">
        <f t="shared" ref="I9:I13" si="0">H9/G9*100</f>
        <v>158.15979914340571</v>
      </c>
      <c r="J9" s="7">
        <v>12167</v>
      </c>
      <c r="K9" s="9">
        <f t="shared" ref="K9:K12" si="1">H9/J9*100</f>
        <v>88.016766663927015</v>
      </c>
    </row>
    <row r="10" spans="1:11" ht="15.75">
      <c r="A10" s="4">
        <v>3</v>
      </c>
      <c r="B10" s="5" t="s">
        <v>16</v>
      </c>
      <c r="C10" s="6" t="s">
        <v>11</v>
      </c>
      <c r="D10" s="7">
        <v>6868</v>
      </c>
      <c r="E10" s="7">
        <v>8574</v>
      </c>
      <c r="F10" s="7">
        <v>13460</v>
      </c>
      <c r="G10" s="7">
        <v>6970</v>
      </c>
      <c r="H10" s="7">
        <v>10478</v>
      </c>
      <c r="I10" s="9">
        <f t="shared" si="0"/>
        <v>150.32998565279772</v>
      </c>
      <c r="J10" s="7">
        <v>10015</v>
      </c>
      <c r="K10" s="9">
        <f t="shared" si="1"/>
        <v>104.62306540189716</v>
      </c>
    </row>
    <row r="11" spans="1:11" ht="15.75">
      <c r="A11" s="4">
        <v>4</v>
      </c>
      <c r="B11" s="5" t="s">
        <v>17</v>
      </c>
      <c r="C11" s="6" t="s">
        <v>11</v>
      </c>
      <c r="D11" s="7">
        <v>20</v>
      </c>
      <c r="E11" s="7">
        <v>-558</v>
      </c>
      <c r="F11" s="7">
        <v>-1059</v>
      </c>
      <c r="G11" s="7">
        <v>-665</v>
      </c>
      <c r="H11" s="7">
        <v>393</v>
      </c>
      <c r="I11" s="9">
        <f>(-H11+G11)/G11*100</f>
        <v>159.09774436090225</v>
      </c>
      <c r="J11" s="7">
        <v>652</v>
      </c>
      <c r="K11" s="9">
        <f t="shared" si="1"/>
        <v>60.276073619631902</v>
      </c>
    </row>
    <row r="12" spans="1:11" ht="15.75">
      <c r="A12" s="4">
        <v>5</v>
      </c>
      <c r="B12" s="5" t="s">
        <v>18</v>
      </c>
      <c r="C12" s="6" t="s">
        <v>11</v>
      </c>
      <c r="D12" s="7">
        <v>193</v>
      </c>
      <c r="E12" s="7">
        <v>-374</v>
      </c>
      <c r="F12" s="7">
        <v>-900</v>
      </c>
      <c r="G12" s="7">
        <v>-808</v>
      </c>
      <c r="H12" s="7">
        <v>443</v>
      </c>
      <c r="I12" s="9">
        <f>(-H12+G12)/G12*100</f>
        <v>154.82673267326732</v>
      </c>
      <c r="J12" s="7">
        <v>300</v>
      </c>
      <c r="K12" s="9">
        <f t="shared" si="1"/>
        <v>147.66666666666666</v>
      </c>
    </row>
    <row r="13" spans="1:11" ht="15.75">
      <c r="A13" s="4">
        <v>6</v>
      </c>
      <c r="B13" s="5" t="s">
        <v>19</v>
      </c>
      <c r="C13" s="6" t="s">
        <v>11</v>
      </c>
      <c r="D13" s="7">
        <v>2291</v>
      </c>
      <c r="E13" s="7">
        <v>2001</v>
      </c>
      <c r="F13" s="7">
        <v>1922</v>
      </c>
      <c r="G13" s="7">
        <v>2026</v>
      </c>
      <c r="H13" s="7">
        <v>3667</v>
      </c>
      <c r="I13" s="9">
        <f t="shared" si="0"/>
        <v>180.9970384995064</v>
      </c>
      <c r="J13" s="7" t="s">
        <v>31</v>
      </c>
      <c r="K13" s="9" t="s">
        <v>31</v>
      </c>
    </row>
    <row r="14" spans="1:11" ht="15.75">
      <c r="A14" s="4">
        <v>7</v>
      </c>
      <c r="B14" s="5" t="s">
        <v>20</v>
      </c>
      <c r="C14" s="6" t="s">
        <v>12</v>
      </c>
      <c r="D14" s="9">
        <f>D11/D10*100</f>
        <v>0.29120559114735001</v>
      </c>
      <c r="E14" s="9">
        <f t="shared" ref="E14:H14" si="2">E11/E10*100</f>
        <v>-6.5080475857242828</v>
      </c>
      <c r="F14" s="9">
        <f t="shared" si="2"/>
        <v>-7.867756315007429</v>
      </c>
      <c r="G14" s="9">
        <f t="shared" si="2"/>
        <v>-9.5408895265423244</v>
      </c>
      <c r="H14" s="9">
        <f t="shared" si="2"/>
        <v>3.7507157854552395</v>
      </c>
      <c r="I14" s="9" t="s">
        <v>31</v>
      </c>
      <c r="J14" s="9">
        <v>6.5</v>
      </c>
      <c r="K14" s="9" t="s">
        <v>31</v>
      </c>
    </row>
    <row r="15" spans="1:11" ht="15.75">
      <c r="A15" s="4">
        <v>8</v>
      </c>
      <c r="B15" s="5" t="s">
        <v>21</v>
      </c>
      <c r="C15" s="6" t="s">
        <v>12</v>
      </c>
      <c r="D15" s="9">
        <f>D11/D9*100</f>
        <v>0.27446136956223416</v>
      </c>
      <c r="E15" s="9">
        <f t="shared" ref="E15:H15" si="3">E11/E9*100</f>
        <v>-6.5539112050739963</v>
      </c>
      <c r="F15" s="9">
        <f t="shared" si="3"/>
        <v>-7.8120389495426377</v>
      </c>
      <c r="G15" s="9">
        <f t="shared" si="3"/>
        <v>-9.8212967065426078</v>
      </c>
      <c r="H15" s="9">
        <f t="shared" si="3"/>
        <v>3.6698104398169762</v>
      </c>
      <c r="I15" s="9" t="s">
        <v>31</v>
      </c>
      <c r="J15" s="9">
        <v>5.4</v>
      </c>
      <c r="K15" s="9" t="s">
        <v>31</v>
      </c>
    </row>
    <row r="16" spans="1:11" ht="15.75">
      <c r="A16" s="4">
        <v>9</v>
      </c>
      <c r="B16" s="5" t="s">
        <v>22</v>
      </c>
      <c r="C16" s="6" t="s">
        <v>11</v>
      </c>
      <c r="D16" s="9">
        <f>D8/D19</f>
        <v>34.75</v>
      </c>
      <c r="E16" s="9">
        <f t="shared" ref="E16:H16" si="4">E8/E19</f>
        <v>36.628571428571426</v>
      </c>
      <c r="F16" s="9">
        <f t="shared" si="4"/>
        <v>46.081871345029242</v>
      </c>
      <c r="G16" s="9">
        <f t="shared" si="4"/>
        <v>39.406666666666666</v>
      </c>
      <c r="H16" s="9">
        <f t="shared" si="4"/>
        <v>77.582089552238813</v>
      </c>
      <c r="I16" s="9">
        <f>H16/G16*100</f>
        <v>196.87554445670483</v>
      </c>
      <c r="J16" s="9">
        <f t="shared" ref="J16" si="5">J8/J19</f>
        <v>48.582995951417004</v>
      </c>
      <c r="K16" s="9">
        <f t="shared" ref="K16:K24" si="6">H16/J16*100</f>
        <v>159.68980099502491</v>
      </c>
    </row>
    <row r="17" spans="1:11" ht="15.75">
      <c r="A17" s="4">
        <v>10</v>
      </c>
      <c r="B17" s="5" t="s">
        <v>23</v>
      </c>
      <c r="C17" s="6" t="s">
        <v>11</v>
      </c>
      <c r="D17" s="9">
        <f>D9/D19</f>
        <v>37.178571428571431</v>
      </c>
      <c r="E17" s="9">
        <f t="shared" ref="E17:H17" si="7">E9/E19</f>
        <v>48.651428571428575</v>
      </c>
      <c r="F17" s="9">
        <f t="shared" si="7"/>
        <v>79.274853801169584</v>
      </c>
      <c r="G17" s="9">
        <f t="shared" si="7"/>
        <v>45.14</v>
      </c>
      <c r="H17" s="9">
        <f t="shared" si="7"/>
        <v>79.917910447761187</v>
      </c>
      <c r="I17" s="9">
        <f t="shared" ref="I17:I25" si="8">H17/G17*100</f>
        <v>177.04455127993174</v>
      </c>
      <c r="J17" s="9">
        <f>J9/J19</f>
        <v>49.259109311740893</v>
      </c>
      <c r="K17" s="9">
        <f t="shared" si="6"/>
        <v>162.23986094022365</v>
      </c>
    </row>
    <row r="18" spans="1:11" ht="18.75">
      <c r="A18" s="4">
        <v>11</v>
      </c>
      <c r="B18" s="5" t="s">
        <v>24</v>
      </c>
      <c r="C18" s="6" t="s">
        <v>13</v>
      </c>
      <c r="D18" s="8">
        <v>728.3</v>
      </c>
      <c r="E18" s="8">
        <v>764.2</v>
      </c>
      <c r="F18" s="8">
        <v>1009</v>
      </c>
      <c r="G18" s="8">
        <v>1143.5999999999999</v>
      </c>
      <c r="H18" s="8">
        <v>1451.1</v>
      </c>
      <c r="I18" s="9">
        <f t="shared" si="8"/>
        <v>126.8887722980063</v>
      </c>
      <c r="J18" s="8">
        <v>838</v>
      </c>
      <c r="K18" s="9">
        <f t="shared" si="6"/>
        <v>173.16229116945107</v>
      </c>
    </row>
    <row r="19" spans="1:11" ht="18.75">
      <c r="A19" s="4">
        <v>12</v>
      </c>
      <c r="B19" s="5" t="s">
        <v>74</v>
      </c>
      <c r="C19" s="6"/>
      <c r="D19" s="8">
        <v>196</v>
      </c>
      <c r="E19" s="8">
        <v>175</v>
      </c>
      <c r="F19" s="8">
        <v>171</v>
      </c>
      <c r="G19" s="8">
        <v>150</v>
      </c>
      <c r="H19" s="8">
        <v>134</v>
      </c>
      <c r="I19" s="9">
        <f t="shared" si="8"/>
        <v>89.333333333333329</v>
      </c>
      <c r="J19" s="8">
        <v>247</v>
      </c>
      <c r="K19" s="9">
        <f>H19/J19*100</f>
        <v>54.251012145748987</v>
      </c>
    </row>
    <row r="20" spans="1:11" ht="18.75">
      <c r="A20" s="4">
        <v>13</v>
      </c>
      <c r="B20" s="5" t="s">
        <v>25</v>
      </c>
      <c r="C20" s="6" t="s">
        <v>11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9">
        <v>0</v>
      </c>
      <c r="J20" s="8">
        <v>0</v>
      </c>
      <c r="K20" s="9">
        <v>0</v>
      </c>
    </row>
    <row r="21" spans="1:11" ht="18.75">
      <c r="A21" s="4">
        <v>14</v>
      </c>
      <c r="B21" s="5" t="s">
        <v>26</v>
      </c>
      <c r="C21" s="6"/>
      <c r="D21" s="11">
        <v>44197</v>
      </c>
      <c r="E21" s="11">
        <v>44562</v>
      </c>
      <c r="F21" s="11">
        <v>44927</v>
      </c>
      <c r="G21" s="11">
        <v>45292</v>
      </c>
      <c r="H21" s="11">
        <v>45658</v>
      </c>
      <c r="I21" s="10"/>
      <c r="J21" s="8"/>
      <c r="K21" s="10"/>
    </row>
    <row r="22" spans="1:11" ht="18.75">
      <c r="A22" s="4">
        <v>15</v>
      </c>
      <c r="B22" s="5" t="s">
        <v>27</v>
      </c>
      <c r="C22" s="6" t="s">
        <v>11</v>
      </c>
      <c r="D22" s="8">
        <v>2455</v>
      </c>
      <c r="E22" s="8">
        <v>4496</v>
      </c>
      <c r="F22" s="8">
        <v>3202</v>
      </c>
      <c r="G22" s="8">
        <v>1735</v>
      </c>
      <c r="H22" s="8">
        <v>3142</v>
      </c>
      <c r="I22" s="9">
        <f t="shared" si="8"/>
        <v>181.0951008645533</v>
      </c>
      <c r="J22" s="8">
        <v>3578</v>
      </c>
      <c r="K22" s="9">
        <f t="shared" si="6"/>
        <v>87.814421464505315</v>
      </c>
    </row>
    <row r="23" spans="1:11" ht="18.75">
      <c r="A23" s="4">
        <v>16</v>
      </c>
      <c r="B23" s="5" t="s">
        <v>29</v>
      </c>
      <c r="C23" s="6" t="s">
        <v>11</v>
      </c>
      <c r="D23" s="8">
        <v>1575</v>
      </c>
      <c r="E23" s="8">
        <v>1411</v>
      </c>
      <c r="F23" s="8">
        <v>1040</v>
      </c>
      <c r="G23" s="8">
        <v>1472</v>
      </c>
      <c r="H23" s="8">
        <v>1524</v>
      </c>
      <c r="I23" s="9">
        <f t="shared" si="8"/>
        <v>103.53260869565217</v>
      </c>
      <c r="J23" s="8" t="s">
        <v>31</v>
      </c>
      <c r="K23" s="10" t="s">
        <v>31</v>
      </c>
    </row>
    <row r="24" spans="1:11" ht="18.75">
      <c r="A24" s="4">
        <v>17</v>
      </c>
      <c r="B24" s="5" t="s">
        <v>28</v>
      </c>
      <c r="C24" s="6" t="s">
        <v>11</v>
      </c>
      <c r="D24" s="8">
        <v>4813</v>
      </c>
      <c r="E24" s="8">
        <v>8043</v>
      </c>
      <c r="F24" s="8">
        <v>6601</v>
      </c>
      <c r="G24" s="8">
        <v>5932</v>
      </c>
      <c r="H24" s="8">
        <v>6992</v>
      </c>
      <c r="I24" s="9">
        <f t="shared" si="8"/>
        <v>117.86918408631153</v>
      </c>
      <c r="J24" s="8">
        <v>4974</v>
      </c>
      <c r="K24" s="9">
        <f t="shared" si="6"/>
        <v>140.57096903900282</v>
      </c>
    </row>
    <row r="25" spans="1:11" ht="18.75">
      <c r="A25" s="4">
        <v>18</v>
      </c>
      <c r="B25" s="5" t="s">
        <v>30</v>
      </c>
      <c r="C25" s="6" t="s">
        <v>11</v>
      </c>
      <c r="D25" s="8">
        <v>3731</v>
      </c>
      <c r="E25" s="8">
        <v>3667</v>
      </c>
      <c r="F25" s="8">
        <v>3481</v>
      </c>
      <c r="G25" s="8">
        <v>4144</v>
      </c>
      <c r="H25" s="8">
        <v>4381</v>
      </c>
      <c r="I25" s="9">
        <f t="shared" si="8"/>
        <v>105.71911196911196</v>
      </c>
      <c r="J25" s="8" t="s">
        <v>31</v>
      </c>
      <c r="K25" s="10" t="s">
        <v>31</v>
      </c>
    </row>
    <row r="26" spans="1:11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1"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</mergeCells>
  <pageMargins left="0.28999999999999998" right="0.17" top="0.33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5" workbookViewId="0">
      <selection activeCell="G14" sqref="G14"/>
    </sheetView>
  </sheetViews>
  <sheetFormatPr defaultRowHeight="15"/>
  <cols>
    <col min="1" max="1" width="6.42578125" customWidth="1"/>
    <col min="2" max="2" width="45.5703125" customWidth="1"/>
    <col min="3" max="3" width="33.42578125" customWidth="1"/>
    <col min="4" max="4" width="27.42578125" customWidth="1"/>
    <col min="5" max="5" width="13.140625" customWidth="1"/>
    <col min="6" max="6" width="12.5703125" customWidth="1"/>
    <col min="7" max="7" width="14.28515625" customWidth="1"/>
    <col min="8" max="8" width="11.28515625" hidden="1" customWidth="1"/>
    <col min="9" max="9" width="16" hidden="1" customWidth="1"/>
    <col min="10" max="10" width="19.5703125" hidden="1" customWidth="1"/>
    <col min="11" max="11" width="0" hidden="1" customWidth="1"/>
    <col min="12" max="12" width="14.85546875" customWidth="1"/>
  </cols>
  <sheetData>
    <row r="1" spans="1:12" ht="18.75">
      <c r="L1" s="1" t="s">
        <v>32</v>
      </c>
    </row>
    <row r="2" spans="1:12" ht="15.75">
      <c r="A2" s="40" t="s">
        <v>82</v>
      </c>
      <c r="B2" s="40"/>
      <c r="C2" s="40"/>
      <c r="D2" s="40"/>
      <c r="E2" s="40"/>
      <c r="F2" s="40"/>
      <c r="G2" s="40"/>
      <c r="H2" s="40"/>
      <c r="I2" s="40"/>
    </row>
    <row r="3" spans="1:12" ht="18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63">
      <c r="A4" s="12" t="s">
        <v>75</v>
      </c>
      <c r="B4" s="12" t="s">
        <v>33</v>
      </c>
      <c r="C4" s="12" t="s">
        <v>34</v>
      </c>
      <c r="D4" s="12" t="s">
        <v>35</v>
      </c>
      <c r="E4" s="12" t="s">
        <v>76</v>
      </c>
      <c r="F4" s="12" t="s">
        <v>36</v>
      </c>
      <c r="G4" s="12" t="s">
        <v>77</v>
      </c>
      <c r="H4" s="13" t="s">
        <v>78</v>
      </c>
      <c r="I4" s="13" t="s">
        <v>79</v>
      </c>
      <c r="J4" s="14"/>
      <c r="K4" s="14"/>
      <c r="L4" s="13" t="s">
        <v>80</v>
      </c>
    </row>
    <row r="5" spans="1:12" ht="15.75">
      <c r="A5" s="15" t="s">
        <v>37</v>
      </c>
      <c r="B5" s="41" t="s">
        <v>38</v>
      </c>
      <c r="C5" s="42"/>
      <c r="D5" s="42"/>
      <c r="E5" s="42"/>
      <c r="F5" s="42"/>
      <c r="G5" s="42"/>
      <c r="H5" s="42"/>
      <c r="I5" s="43"/>
      <c r="J5" s="16"/>
      <c r="K5" s="16"/>
      <c r="L5" s="17"/>
    </row>
    <row r="6" spans="1:12" ht="64.5" customHeight="1">
      <c r="A6" s="18" t="s">
        <v>39</v>
      </c>
      <c r="B6" s="19" t="s">
        <v>83</v>
      </c>
      <c r="C6" s="20" t="s">
        <v>84</v>
      </c>
      <c r="D6" s="20" t="s">
        <v>84</v>
      </c>
      <c r="E6" s="20" t="s">
        <v>85</v>
      </c>
      <c r="F6" s="21" t="s">
        <v>86</v>
      </c>
      <c r="G6" s="20" t="s">
        <v>49</v>
      </c>
      <c r="H6" s="22"/>
      <c r="I6" s="22"/>
      <c r="J6" s="23"/>
      <c r="K6" s="23"/>
      <c r="L6" s="22">
        <v>1500</v>
      </c>
    </row>
    <row r="7" spans="1:12" ht="51.75" customHeight="1">
      <c r="A7" s="24" t="s">
        <v>40</v>
      </c>
      <c r="B7" s="27" t="s">
        <v>93</v>
      </c>
      <c r="C7" s="31" t="s">
        <v>87</v>
      </c>
      <c r="D7" s="31" t="s">
        <v>106</v>
      </c>
      <c r="E7" s="20" t="s">
        <v>88</v>
      </c>
      <c r="F7" s="21" t="s">
        <v>81</v>
      </c>
      <c r="G7" s="20" t="s">
        <v>91</v>
      </c>
      <c r="H7" s="22"/>
      <c r="I7" s="22"/>
      <c r="J7" s="23"/>
      <c r="K7" s="23"/>
      <c r="L7" s="22">
        <v>189</v>
      </c>
    </row>
    <row r="8" spans="1:12" ht="47.25">
      <c r="A8" s="24" t="s">
        <v>41</v>
      </c>
      <c r="B8" s="19" t="s">
        <v>94</v>
      </c>
      <c r="C8" s="30" t="s">
        <v>89</v>
      </c>
      <c r="D8" s="31" t="s">
        <v>106</v>
      </c>
      <c r="E8" s="20" t="s">
        <v>90</v>
      </c>
      <c r="F8" s="21" t="s">
        <v>92</v>
      </c>
      <c r="G8" s="20" t="s">
        <v>91</v>
      </c>
      <c r="H8" s="22"/>
      <c r="I8" s="22"/>
      <c r="J8" s="23"/>
      <c r="K8" s="23"/>
      <c r="L8" s="22">
        <v>570</v>
      </c>
    </row>
    <row r="9" spans="1:12" ht="36.75" customHeight="1">
      <c r="A9" s="24" t="s">
        <v>42</v>
      </c>
      <c r="B9" s="19" t="s">
        <v>95</v>
      </c>
      <c r="C9" s="30" t="s">
        <v>107</v>
      </c>
      <c r="D9" s="29" t="s">
        <v>96</v>
      </c>
      <c r="E9" s="20" t="s">
        <v>97</v>
      </c>
      <c r="F9" s="21" t="s">
        <v>81</v>
      </c>
      <c r="G9" s="20" t="s">
        <v>115</v>
      </c>
      <c r="H9" s="22"/>
      <c r="I9" s="22"/>
      <c r="J9" s="23"/>
      <c r="K9" s="23"/>
      <c r="L9" s="22">
        <v>300</v>
      </c>
    </row>
    <row r="10" spans="1:12" ht="75" customHeight="1">
      <c r="A10" s="24" t="s">
        <v>43</v>
      </c>
      <c r="B10" s="19" t="s">
        <v>104</v>
      </c>
      <c r="C10" s="31" t="s">
        <v>98</v>
      </c>
      <c r="D10" s="31" t="s">
        <v>96</v>
      </c>
      <c r="E10" s="20" t="s">
        <v>116</v>
      </c>
      <c r="F10" s="21" t="s">
        <v>108</v>
      </c>
      <c r="G10" s="20" t="s">
        <v>91</v>
      </c>
      <c r="H10" s="22">
        <v>6208.07348</v>
      </c>
      <c r="I10" s="22">
        <v>4860.4081200000001</v>
      </c>
      <c r="J10" s="23"/>
      <c r="K10" s="23"/>
      <c r="L10" s="22">
        <f>109+295</f>
        <v>404</v>
      </c>
    </row>
    <row r="11" spans="1:12" ht="31.5">
      <c r="A11" s="24" t="s">
        <v>44</v>
      </c>
      <c r="B11" s="19" t="s">
        <v>99</v>
      </c>
      <c r="C11" s="30" t="s">
        <v>107</v>
      </c>
      <c r="D11" s="31" t="s">
        <v>101</v>
      </c>
      <c r="E11" s="50" t="s">
        <v>118</v>
      </c>
      <c r="F11" s="21" t="s">
        <v>103</v>
      </c>
      <c r="G11" s="20" t="s">
        <v>49</v>
      </c>
      <c r="H11" s="22">
        <v>2806.5882999999999</v>
      </c>
      <c r="I11" s="22">
        <f>100+2506.5883</f>
        <v>2606.5882999999999</v>
      </c>
      <c r="J11" s="23">
        <v>100</v>
      </c>
      <c r="K11" s="23">
        <v>2506.5882999999999</v>
      </c>
      <c r="L11" s="22">
        <v>700</v>
      </c>
    </row>
    <row r="12" spans="1:12" ht="31.5">
      <c r="A12" s="24" t="s">
        <v>45</v>
      </c>
      <c r="B12" s="19" t="s">
        <v>100</v>
      </c>
      <c r="C12" s="30" t="s">
        <v>89</v>
      </c>
      <c r="D12" s="31" t="s">
        <v>101</v>
      </c>
      <c r="E12" s="20" t="s">
        <v>120</v>
      </c>
      <c r="F12" s="21" t="s">
        <v>92</v>
      </c>
      <c r="G12" s="20" t="s">
        <v>49</v>
      </c>
      <c r="H12" s="22">
        <v>2890.4909899999998</v>
      </c>
      <c r="I12" s="22">
        <f>SUM(J12:K12)</f>
        <v>389.30138999999997</v>
      </c>
      <c r="J12" s="23">
        <v>295.08828</v>
      </c>
      <c r="K12" s="23">
        <v>94.21311</v>
      </c>
      <c r="L12" s="22">
        <v>600</v>
      </c>
    </row>
    <row r="13" spans="1:12" ht="47.25">
      <c r="A13" s="24" t="s">
        <v>46</v>
      </c>
      <c r="B13" s="19" t="s">
        <v>102</v>
      </c>
      <c r="C13" s="30" t="s">
        <v>89</v>
      </c>
      <c r="D13" s="31" t="s">
        <v>106</v>
      </c>
      <c r="E13" s="50" t="s">
        <v>119</v>
      </c>
      <c r="F13" s="21" t="s">
        <v>103</v>
      </c>
      <c r="G13" s="20" t="s">
        <v>91</v>
      </c>
      <c r="H13" s="22"/>
      <c r="I13" s="22"/>
      <c r="J13" s="23"/>
      <c r="K13" s="23"/>
      <c r="L13" s="22">
        <v>2000</v>
      </c>
    </row>
    <row r="14" spans="1:12" ht="47.25">
      <c r="A14" s="24" t="s">
        <v>47</v>
      </c>
      <c r="B14" s="19" t="s">
        <v>109</v>
      </c>
      <c r="C14" s="28" t="s">
        <v>110</v>
      </c>
      <c r="D14" s="31" t="s">
        <v>106</v>
      </c>
      <c r="E14" s="20" t="s">
        <v>121</v>
      </c>
      <c r="F14" s="21" t="s">
        <v>111</v>
      </c>
      <c r="G14" s="20" t="s">
        <v>49</v>
      </c>
      <c r="H14" s="22"/>
      <c r="I14" s="22"/>
      <c r="J14" s="23"/>
      <c r="K14" s="23"/>
      <c r="L14" s="22">
        <v>380</v>
      </c>
    </row>
    <row r="15" spans="1:12" ht="31.5">
      <c r="A15" s="24" t="s">
        <v>48</v>
      </c>
      <c r="B15" s="28" t="s">
        <v>113</v>
      </c>
      <c r="C15" s="28" t="s">
        <v>112</v>
      </c>
      <c r="D15" s="31" t="s">
        <v>106</v>
      </c>
      <c r="E15" s="28" t="s">
        <v>121</v>
      </c>
      <c r="F15" s="21" t="s">
        <v>114</v>
      </c>
      <c r="G15" s="20" t="s">
        <v>49</v>
      </c>
      <c r="H15" s="22"/>
      <c r="I15" s="22"/>
      <c r="J15" s="23"/>
      <c r="K15" s="23"/>
      <c r="L15" s="22">
        <v>100</v>
      </c>
    </row>
    <row r="16" spans="1:12" ht="18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.7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.7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.7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">
    <mergeCell ref="A2:I2"/>
    <mergeCell ref="B5:I5"/>
  </mergeCells>
  <pageMargins left="0.26" right="0.17" top="0.31" bottom="0.17" header="0.3" footer="0.3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8"/>
  <sheetViews>
    <sheetView workbookViewId="0">
      <selection activeCell="I24" sqref="I24"/>
    </sheetView>
  </sheetViews>
  <sheetFormatPr defaultRowHeight="15"/>
  <cols>
    <col min="1" max="1" width="48.42578125" customWidth="1"/>
    <col min="3" max="3" width="13.140625" bestFit="1" customWidth="1"/>
    <col min="4" max="4" width="11.42578125" customWidth="1"/>
    <col min="5" max="8" width="11.28515625" bestFit="1" customWidth="1"/>
    <col min="9" max="9" width="11" customWidth="1"/>
    <col min="10" max="10" width="13" customWidth="1"/>
    <col min="11" max="11" width="2.5703125" customWidth="1"/>
  </cols>
  <sheetData>
    <row r="2" spans="1:10" ht="18.75">
      <c r="A2" s="1"/>
      <c r="B2" s="1"/>
      <c r="C2" s="1"/>
      <c r="D2" s="1"/>
      <c r="E2" s="1"/>
      <c r="F2" s="1"/>
      <c r="G2" s="1"/>
      <c r="I2" s="1" t="s">
        <v>50</v>
      </c>
      <c r="J2" s="1"/>
    </row>
    <row r="3" spans="1:10" ht="18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6" customHeight="1">
      <c r="A4" s="34" t="s">
        <v>51</v>
      </c>
      <c r="B4" s="34" t="s">
        <v>3</v>
      </c>
      <c r="C4" s="48" t="s">
        <v>52</v>
      </c>
      <c r="D4" s="49"/>
      <c r="E4" s="48" t="s">
        <v>55</v>
      </c>
      <c r="F4" s="49"/>
      <c r="G4" s="48" t="s">
        <v>56</v>
      </c>
      <c r="H4" s="49"/>
      <c r="I4" s="48" t="s">
        <v>57</v>
      </c>
      <c r="J4" s="49"/>
    </row>
    <row r="5" spans="1:10" ht="31.5">
      <c r="A5" s="35"/>
      <c r="B5" s="35"/>
      <c r="C5" s="3" t="s">
        <v>53</v>
      </c>
      <c r="D5" s="3" t="s">
        <v>105</v>
      </c>
      <c r="E5" s="3" t="s">
        <v>53</v>
      </c>
      <c r="F5" s="3" t="s">
        <v>54</v>
      </c>
      <c r="G5" s="3" t="s">
        <v>53</v>
      </c>
      <c r="H5" s="3" t="s">
        <v>54</v>
      </c>
      <c r="I5" s="3" t="s">
        <v>53</v>
      </c>
      <c r="J5" s="3" t="s">
        <v>54</v>
      </c>
    </row>
    <row r="6" spans="1:10" ht="15.75">
      <c r="A6" s="44" t="s">
        <v>58</v>
      </c>
      <c r="B6" s="6" t="s">
        <v>11</v>
      </c>
      <c r="C6" s="7">
        <v>2577</v>
      </c>
      <c r="D6" s="7">
        <v>1007</v>
      </c>
      <c r="E6" s="7">
        <v>5836</v>
      </c>
      <c r="F6" s="7">
        <v>3505</v>
      </c>
      <c r="G6" s="7">
        <v>7878</v>
      </c>
      <c r="H6" s="7">
        <v>6329</v>
      </c>
      <c r="I6" s="7">
        <v>11709</v>
      </c>
      <c r="J6" s="9">
        <v>11190</v>
      </c>
    </row>
    <row r="7" spans="1:10" ht="15.75">
      <c r="A7" s="45"/>
      <c r="B7" s="6" t="s">
        <v>12</v>
      </c>
      <c r="C7" s="9">
        <v>227.2</v>
      </c>
      <c r="D7" s="9">
        <f>D6/C6*100</f>
        <v>39.076445479239425</v>
      </c>
      <c r="E7" s="9">
        <v>227.2</v>
      </c>
      <c r="F7" s="9">
        <f>F6/E6*100</f>
        <v>60.058259081562717</v>
      </c>
      <c r="G7" s="9">
        <v>154.9</v>
      </c>
      <c r="H7" s="9">
        <f>H6/G6*100</f>
        <v>80.337649149530336</v>
      </c>
      <c r="I7" s="9">
        <v>172.9</v>
      </c>
      <c r="J7" s="9">
        <f>J6/I6*100</f>
        <v>95.567512170125539</v>
      </c>
    </row>
    <row r="8" spans="1:10" ht="15.75">
      <c r="A8" s="44" t="s">
        <v>59</v>
      </c>
      <c r="B8" s="6" t="s">
        <v>11</v>
      </c>
      <c r="C8" s="9">
        <v>18.399999999999999</v>
      </c>
      <c r="D8" s="9">
        <v>8.4</v>
      </c>
      <c r="E8" s="9">
        <v>42</v>
      </c>
      <c r="F8" s="9">
        <f>F6/F19</f>
        <v>26.755725190839694</v>
      </c>
      <c r="G8" s="9">
        <v>57.5</v>
      </c>
      <c r="H8" s="9">
        <f>H6/H19</f>
        <v>47.946969696969695</v>
      </c>
      <c r="I8" s="9">
        <v>87.4</v>
      </c>
      <c r="J8" s="9">
        <f>J6/J19</f>
        <v>85.419847328244273</v>
      </c>
    </row>
    <row r="9" spans="1:10" ht="15.75">
      <c r="A9" s="45"/>
      <c r="B9" s="6" t="s">
        <v>12</v>
      </c>
      <c r="C9" s="9">
        <v>225.6</v>
      </c>
      <c r="D9" s="9">
        <f>D8/C8*100</f>
        <v>45.652173913043484</v>
      </c>
      <c r="E9" s="9">
        <v>250</v>
      </c>
      <c r="F9" s="9">
        <f>F8/E8*100</f>
        <v>63.704107597237368</v>
      </c>
      <c r="G9" s="9">
        <v>171.6</v>
      </c>
      <c r="H9" s="9">
        <f>H8/G8*100</f>
        <v>83.386034255599469</v>
      </c>
      <c r="I9" s="9">
        <v>193.6</v>
      </c>
      <c r="J9" s="9">
        <f>J8/I8*100</f>
        <v>97.734379094101001</v>
      </c>
    </row>
    <row r="10" spans="1:10" ht="26.25">
      <c r="A10" s="25" t="s">
        <v>60</v>
      </c>
      <c r="B10" s="6" t="s">
        <v>11</v>
      </c>
      <c r="C10" s="7">
        <v>10</v>
      </c>
      <c r="D10" s="7">
        <v>-247</v>
      </c>
      <c r="E10" s="7">
        <v>319</v>
      </c>
      <c r="F10" s="7">
        <v>-169</v>
      </c>
      <c r="G10" s="7">
        <v>220</v>
      </c>
      <c r="H10" s="7">
        <v>-32</v>
      </c>
      <c r="I10" s="7">
        <v>393</v>
      </c>
      <c r="J10" s="9">
        <v>-32</v>
      </c>
    </row>
    <row r="11" spans="1:10" ht="21.75" customHeight="1">
      <c r="A11" s="5" t="s">
        <v>61</v>
      </c>
      <c r="B11" s="6" t="s">
        <v>11</v>
      </c>
      <c r="C11" s="7">
        <v>34</v>
      </c>
      <c r="D11" s="7">
        <v>-186</v>
      </c>
      <c r="E11" s="7">
        <v>341</v>
      </c>
      <c r="F11" s="7">
        <v>-116</v>
      </c>
      <c r="G11" s="7">
        <v>272</v>
      </c>
      <c r="H11" s="7">
        <v>23</v>
      </c>
      <c r="I11" s="7">
        <v>443</v>
      </c>
      <c r="J11" s="9">
        <v>372</v>
      </c>
    </row>
    <row r="12" spans="1:10" ht="21.75" customHeight="1">
      <c r="A12" s="5" t="s">
        <v>62</v>
      </c>
      <c r="B12" s="6" t="s">
        <v>12</v>
      </c>
      <c r="C12" s="9">
        <v>0.4</v>
      </c>
      <c r="D12" s="9">
        <v>-24.5</v>
      </c>
      <c r="E12" s="9">
        <v>5.5</v>
      </c>
      <c r="F12" s="9">
        <f>F10/F6*100</f>
        <v>-4.8216833095577751</v>
      </c>
      <c r="G12" s="9">
        <v>2.8</v>
      </c>
      <c r="H12" s="9">
        <f>H10/H6*100</f>
        <v>-0.50560910096381739</v>
      </c>
      <c r="I12" s="9">
        <v>3.4</v>
      </c>
      <c r="J12" s="9">
        <v>-0.3</v>
      </c>
    </row>
    <row r="13" spans="1:10" ht="15.75" hidden="1">
      <c r="A13" s="5" t="s">
        <v>63</v>
      </c>
      <c r="B13" s="6" t="s">
        <v>11</v>
      </c>
      <c r="C13" s="7"/>
      <c r="D13" s="7"/>
      <c r="E13" s="7"/>
      <c r="F13" s="7"/>
      <c r="G13" s="7"/>
      <c r="H13" s="7"/>
      <c r="I13" s="7"/>
      <c r="J13" s="9"/>
    </row>
    <row r="14" spans="1:10" ht="15.75" hidden="1">
      <c r="A14" s="5" t="s">
        <v>64</v>
      </c>
      <c r="B14" s="6" t="s">
        <v>11</v>
      </c>
      <c r="C14" s="9"/>
      <c r="D14" s="9"/>
      <c r="E14" s="9"/>
      <c r="F14" s="9"/>
      <c r="G14" s="9"/>
      <c r="H14" s="9"/>
      <c r="I14" s="9"/>
      <c r="J14" s="9"/>
    </row>
    <row r="15" spans="1:10" ht="15.75" hidden="1">
      <c r="A15" s="5" t="s">
        <v>65</v>
      </c>
      <c r="B15" s="6" t="s">
        <v>11</v>
      </c>
      <c r="C15" s="9"/>
      <c r="D15" s="9"/>
      <c r="E15" s="9"/>
      <c r="F15" s="9"/>
      <c r="G15" s="9"/>
      <c r="H15" s="9"/>
      <c r="I15" s="9"/>
      <c r="J15" s="9"/>
    </row>
    <row r="16" spans="1:10" ht="15.75" hidden="1">
      <c r="A16" s="5" t="s">
        <v>66</v>
      </c>
      <c r="B16" s="6" t="s">
        <v>11</v>
      </c>
      <c r="C16" s="9"/>
      <c r="D16" s="9"/>
      <c r="E16" s="9"/>
      <c r="F16" s="9"/>
      <c r="G16" s="9"/>
      <c r="H16" s="9"/>
      <c r="I16" s="9"/>
      <c r="J16" s="9"/>
    </row>
    <row r="17" spans="1:10" ht="15.75" hidden="1">
      <c r="A17" s="5" t="s">
        <v>67</v>
      </c>
      <c r="B17" s="6" t="s">
        <v>11</v>
      </c>
      <c r="C17" s="7"/>
      <c r="D17" s="7"/>
      <c r="E17" s="7"/>
      <c r="F17" s="7"/>
      <c r="G17" s="7"/>
      <c r="H17" s="7"/>
      <c r="I17" s="7"/>
      <c r="J17" s="9"/>
    </row>
    <row r="18" spans="1:10" ht="18.75" hidden="1">
      <c r="A18" s="5" t="s">
        <v>68</v>
      </c>
      <c r="B18" s="6" t="s">
        <v>12</v>
      </c>
      <c r="C18" s="10"/>
      <c r="D18" s="10"/>
      <c r="E18" s="10"/>
      <c r="F18" s="10"/>
      <c r="G18" s="10"/>
      <c r="H18" s="10"/>
      <c r="I18" s="10"/>
      <c r="J18" s="10"/>
    </row>
    <row r="19" spans="1:10" ht="18.75">
      <c r="A19" s="5" t="s">
        <v>69</v>
      </c>
      <c r="B19" s="6" t="s">
        <v>70</v>
      </c>
      <c r="C19" s="10">
        <v>139.80000000000001</v>
      </c>
      <c r="D19" s="10">
        <v>119.7</v>
      </c>
      <c r="E19" s="8">
        <v>139</v>
      </c>
      <c r="F19" s="8">
        <v>131</v>
      </c>
      <c r="G19" s="8">
        <v>137</v>
      </c>
      <c r="H19" s="8">
        <v>132</v>
      </c>
      <c r="I19" s="8">
        <v>134</v>
      </c>
      <c r="J19" s="10">
        <v>131</v>
      </c>
    </row>
    <row r="20" spans="1:10" ht="18.75">
      <c r="A20" s="46" t="s">
        <v>71</v>
      </c>
      <c r="B20" s="6" t="s">
        <v>13</v>
      </c>
      <c r="C20" s="10">
        <v>1193.0999999999999</v>
      </c>
      <c r="D20" s="10">
        <v>1518.5</v>
      </c>
      <c r="E20" s="10">
        <v>1302.3</v>
      </c>
      <c r="F20" s="10">
        <v>1480</v>
      </c>
      <c r="G20" s="10">
        <v>1381.3</v>
      </c>
      <c r="H20" s="10">
        <v>1501</v>
      </c>
      <c r="I20" s="10">
        <v>1451.1</v>
      </c>
      <c r="J20" s="10">
        <v>1497</v>
      </c>
    </row>
    <row r="21" spans="1:10" ht="18.75">
      <c r="A21" s="47"/>
      <c r="B21" s="6" t="s">
        <v>12</v>
      </c>
      <c r="C21" s="26">
        <f>C20/1043.5*100</f>
        <v>114.33636799233349</v>
      </c>
      <c r="D21" s="9">
        <f>D20/C20*100</f>
        <v>127.27348922973766</v>
      </c>
      <c r="E21" s="2">
        <v>119.1</v>
      </c>
      <c r="F21" s="9">
        <f>F20/E20*100</f>
        <v>113.64508945711434</v>
      </c>
      <c r="G21" s="2">
        <v>124.6</v>
      </c>
      <c r="H21" s="9">
        <f>H20/G20*100</f>
        <v>108.66574965612105</v>
      </c>
      <c r="I21" s="2">
        <v>126.9</v>
      </c>
      <c r="J21" s="26">
        <f>J20/I20*100</f>
        <v>103.16311763489767</v>
      </c>
    </row>
    <row r="22" spans="1:10" ht="18.7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>
      <c r="A23" s="1"/>
      <c r="B23" s="1"/>
      <c r="C23" s="1"/>
      <c r="D23" s="32"/>
      <c r="E23" s="1"/>
      <c r="F23" s="32"/>
      <c r="G23" s="1"/>
      <c r="H23" s="32"/>
      <c r="I23" s="1"/>
      <c r="J23" s="32"/>
    </row>
    <row r="24" spans="1:10" ht="18.75">
      <c r="A24" s="1"/>
      <c r="B24" s="1"/>
      <c r="C24" s="1"/>
      <c r="D24" s="1"/>
      <c r="E24" s="1"/>
      <c r="F24" s="1"/>
      <c r="G24" s="1"/>
      <c r="H24" s="1"/>
      <c r="I24" s="1"/>
      <c r="J24" s="32"/>
    </row>
    <row r="25" spans="1:10" ht="18.7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9">
    <mergeCell ref="A8:A9"/>
    <mergeCell ref="A20:A21"/>
    <mergeCell ref="I4:J4"/>
    <mergeCell ref="C4:D4"/>
    <mergeCell ref="E4:F4"/>
    <mergeCell ref="G4:H4"/>
    <mergeCell ref="A6:A7"/>
    <mergeCell ref="A4:A5"/>
    <mergeCell ref="B4:B5"/>
  </mergeCells>
  <pageMargins left="0.31" right="0.1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Табл.1</vt:lpstr>
      <vt:lpstr>Табл.2</vt:lpstr>
      <vt:lpstr>Табл.3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HomeUser</cp:lastModifiedBy>
  <cp:lastPrinted>2025-04-25T05:28:39Z</cp:lastPrinted>
  <dcterms:created xsi:type="dcterms:W3CDTF">2025-01-24T12:49:13Z</dcterms:created>
  <dcterms:modified xsi:type="dcterms:W3CDTF">2025-04-25T10:55:49Z</dcterms:modified>
</cp:coreProperties>
</file>